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3040" windowHeight="9525"/>
  </bookViews>
  <sheets>
    <sheet name="Izdana jamstva" sheetId="1" r:id="rId1"/>
  </sheets>
  <definedNames>
    <definedName name="_xlnm.Print_Area" localSheetId="0">'Izdana jamstva'!$A$1:$L$43</definedName>
  </definedNames>
  <calcPr calcId="145621"/>
</workbook>
</file>

<file path=xl/calcChain.xml><?xml version="1.0" encoding="utf-8"?>
<calcChain xmlns="http://schemas.openxmlformats.org/spreadsheetml/2006/main">
  <c r="K7" i="1" l="1"/>
  <c r="K8" i="1"/>
  <c r="K34" i="1" s="1"/>
  <c r="K9" i="1"/>
  <c r="K10" i="1"/>
  <c r="K11" i="1"/>
  <c r="K12" i="1"/>
  <c r="K13" i="1"/>
  <c r="K14" i="1"/>
  <c r="K1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2" i="1"/>
  <c r="K31" i="1" s="1"/>
  <c r="K35" i="1"/>
  <c r="K36" i="1"/>
  <c r="F39" i="1"/>
  <c r="F43" i="1" s="1"/>
  <c r="H43" i="1" s="1"/>
  <c r="G39" i="1"/>
  <c r="H39" i="1"/>
  <c r="H40" i="1"/>
  <c r="F41" i="1"/>
  <c r="H41" i="1" s="1"/>
  <c r="H42" i="1"/>
  <c r="G43" i="1"/>
</calcChain>
</file>

<file path=xl/sharedStrings.xml><?xml version="1.0" encoding="utf-8"?>
<sst xmlns="http://schemas.openxmlformats.org/spreadsheetml/2006/main" count="240" uniqueCount="148">
  <si>
    <t xml:space="preserve">UKUPNO </t>
  </si>
  <si>
    <t>TURIZAM</t>
  </si>
  <si>
    <t>PROMET</t>
  </si>
  <si>
    <t>POLJOPRIVREDA</t>
  </si>
  <si>
    <t>GOSPODARSTVO</t>
  </si>
  <si>
    <t>UKUPNO</t>
  </si>
  <si>
    <t>INOZEMNA</t>
  </si>
  <si>
    <t>TUZEMNA</t>
  </si>
  <si>
    <t xml:space="preserve"> REKAPITULACIJA</t>
  </si>
  <si>
    <t>5.) NOVA FINANCIJSKA JAMSTVA</t>
  </si>
  <si>
    <t>4.) JAMSTVA ZA REFINANCIRANJE OBVEZA</t>
  </si>
  <si>
    <t>3.) ČINIDBENA JAMSTVA</t>
  </si>
  <si>
    <t>2.) JAMSTVA IZDANA PO POSEBNOM ZAKONU</t>
  </si>
  <si>
    <t>1.) JAMSTVA IZDANA IZVANPRORAČUNSKIM KORISNICIMA</t>
  </si>
  <si>
    <t>UKUPNO IZDANA JAMSTVA (1+2+3+4+5)</t>
  </si>
  <si>
    <t>2022.</t>
  </si>
  <si>
    <t>EUR</t>
  </si>
  <si>
    <t>HRVATSKE CESTE d.o.o. - radi financiranja građenja i održavanja državnih cesta i podmirenja kreditnih obveza u 2015. god.</t>
  </si>
  <si>
    <t>ERSTE, PBZ, SGS, ZABA</t>
  </si>
  <si>
    <t>18.06.2015.</t>
  </si>
  <si>
    <t>F-023-15</t>
  </si>
  <si>
    <t>022-03/15-04/240
50301-05/18-15-4</t>
  </si>
  <si>
    <t>11.06.2015.</t>
  </si>
  <si>
    <t>23.</t>
  </si>
  <si>
    <t>2018.</t>
  </si>
  <si>
    <t>USD</t>
  </si>
  <si>
    <t>ULJANIK d.d. - za izdavanje bankarske kontragarancije za povrat avansa za Nov. 520</t>
  </si>
  <si>
    <t>HRVATSKA POŠTANSKA BANKA, dioničko društvo</t>
  </si>
  <si>
    <t>02.06.2015.</t>
  </si>
  <si>
    <t>F-022-15</t>
  </si>
  <si>
    <t>022-03/15-04/97
50301-05/18-15-2</t>
  </si>
  <si>
    <t>18.03.2015.</t>
  </si>
  <si>
    <t>22.</t>
  </si>
  <si>
    <t>F-021-15</t>
  </si>
  <si>
    <t>21.</t>
  </si>
  <si>
    <t>ULJANIK d.d. - za izdavanje izravne bankarske garancije za povrat avansa kupcu za Nov. 520</t>
  </si>
  <si>
    <t>HBOR</t>
  </si>
  <si>
    <t>F-020-15</t>
  </si>
  <si>
    <t>20.</t>
  </si>
  <si>
    <t>ULJANIK d.d. - za izdavanje izravne bankarske garancije za povrat avansa kupcu za  Nov. 520</t>
  </si>
  <si>
    <t>F-019-15</t>
  </si>
  <si>
    <t>19.</t>
  </si>
  <si>
    <t>HRVATSKE AUTOCESTE d.o.o. - u svrhu urednog servisiranja dospjelih kreditnih obveza sukladno planu poslovanja za 2015.</t>
  </si>
  <si>
    <t>Croatia banka d.d., HBP, ZABA</t>
  </si>
  <si>
    <t>25.05.2015.</t>
  </si>
  <si>
    <t>F-018-15</t>
  </si>
  <si>
    <t>022-03/15-04/195
50301-05/18-15-2</t>
  </si>
  <si>
    <t>21.05.2015.</t>
  </si>
  <si>
    <t>18.</t>
  </si>
  <si>
    <t>BRODOSPLIT- HOLDING d.o.o. - za avansne uplate kupca za financiranje Nov. 483</t>
  </si>
  <si>
    <t>Erste&amp;Steiermärkische Bank d.d.</t>
  </si>
  <si>
    <t>26.05.2015.</t>
  </si>
  <si>
    <t>F-017-15</t>
  </si>
  <si>
    <t>022-03/14-04/508
50301-05/18-14-2</t>
  </si>
  <si>
    <t>23.12.2014.</t>
  </si>
  <si>
    <t>17.</t>
  </si>
  <si>
    <t>2030.</t>
  </si>
  <si>
    <t xml:space="preserve">OPĆA BOLNICA PULA - za financiranje izgradnje nove građevine </t>
  </si>
  <si>
    <t>06.05.2015.</t>
  </si>
  <si>
    <t>F-016-15</t>
  </si>
  <si>
    <t>022-03/13-04/70
50301-04/04-13-2</t>
  </si>
  <si>
    <t>07.03.2013.</t>
  </si>
  <si>
    <t>16.</t>
  </si>
  <si>
    <t>2016.</t>
  </si>
  <si>
    <t>HRVATSKA BRODOGRADNJA TROGIR d.o.o. - za avansne uplate kupca za financiranje Nov. 326</t>
  </si>
  <si>
    <t>KAIROS SHIPPING II LLC
(PBZ, HBOR)</t>
  </si>
  <si>
    <t>21.04.2015.</t>
  </si>
  <si>
    <t>F-015-15</t>
  </si>
  <si>
    <t>022-03/14-04/481
50301-05/18-14-3</t>
  </si>
  <si>
    <t>11.12.2014.</t>
  </si>
  <si>
    <t>15.</t>
  </si>
  <si>
    <t>2015.</t>
  </si>
  <si>
    <t>HRVATSKA BRODOGRADNJA TROGIR d.o.o. - za avansne uplate kupca za financiranje Nov. 325</t>
  </si>
  <si>
    <t>KAIROS SHIPPING I LLC
(PBZ, HBOR)</t>
  </si>
  <si>
    <t>F-014-15</t>
  </si>
  <si>
    <t>14.</t>
  </si>
  <si>
    <t>3. MAJ BRODOGRADILIŠTE d.d. - za izdavanje devizne kontragarancija za avansne uplate kupca za Nov. 13174</t>
  </si>
  <si>
    <t>Zagrebačka banka d.d.</t>
  </si>
  <si>
    <t>17.03.2015.</t>
  </si>
  <si>
    <t>F-013-15</t>
  </si>
  <si>
    <t>022-03/15-04/89
50301-05/18-15-2</t>
  </si>
  <si>
    <t>12.03.2015.</t>
  </si>
  <si>
    <t>13.</t>
  </si>
  <si>
    <t>3. MAJ BRODOGRADILIŠTE d.d. - za izdavanje devizne kontragarancija za avansne uplate kupca za Nov. 13173</t>
  </si>
  <si>
    <t>F-012-15</t>
  </si>
  <si>
    <t>12.</t>
  </si>
  <si>
    <t>3. MAJ BRODOGRADILIŠTE d.d. - za izdavanje devizne kontragarancija za avansne uplate kupca za Nov. 13172</t>
  </si>
  <si>
    <t>F-011-15</t>
  </si>
  <si>
    <t>11.</t>
  </si>
  <si>
    <t>022-03/14-04/293
50301-05/05-14-2</t>
  </si>
  <si>
    <t>17.07.2014.</t>
  </si>
  <si>
    <t>ULJANIK d.d. - 
za izdavanje devizne kontragarancija za avansne uplate za Nov. 500</t>
  </si>
  <si>
    <t>KBC BANK NV, Belgium</t>
  </si>
  <si>
    <t>03.03.2015.</t>
  </si>
  <si>
    <t>F-010-15</t>
  </si>
  <si>
    <t>022-03/14-04/263
50301-05/05-14-1</t>
  </si>
  <si>
    <t>04.07.2014.</t>
  </si>
  <si>
    <t>10.</t>
  </si>
  <si>
    <t>Privredna banka  Zagreb d.d.</t>
  </si>
  <si>
    <t>F-009-15</t>
  </si>
  <si>
    <t>9.</t>
  </si>
  <si>
    <t>CENTAR ZA RESTRUKTURIRANJE I PRODAJU - za poslovno financiranje plana</t>
  </si>
  <si>
    <t>Croatia banka d.d.</t>
  </si>
  <si>
    <t>20.02.2015.</t>
  </si>
  <si>
    <t>F-008-15</t>
  </si>
  <si>
    <t>022-03/15-04/42
50301-05/18-15-2</t>
  </si>
  <si>
    <t>11.02.2015.</t>
  </si>
  <si>
    <t>8.</t>
  </si>
  <si>
    <t>ULJANIK d.d. - za izdavanje izravnih i neizravnih bankarskih garancija za avansne uplate kupca za Nov. 515</t>
  </si>
  <si>
    <t>19.02.2015.</t>
  </si>
  <si>
    <t>F-007-15</t>
  </si>
  <si>
    <t>022-03/15-04/30
50301-05/18-15-2</t>
  </si>
  <si>
    <t>29.01.2015.</t>
  </si>
  <si>
    <t>7.</t>
  </si>
  <si>
    <t>ULJANIK d.d. - za izdavanje izravnih i neizravnih bankarskih garancija za avansne uplate kupca za Nov. 514</t>
  </si>
  <si>
    <t>F-006-15</t>
  </si>
  <si>
    <t>6.</t>
  </si>
  <si>
    <t>2017.</t>
  </si>
  <si>
    <t>ULJANIK d.d. - za izdavanje izravnih i neizravnih bankarskih garancija za avansne uplate kupca za Nov. 513</t>
  </si>
  <si>
    <t>F-005-15</t>
  </si>
  <si>
    <t>5.</t>
  </si>
  <si>
    <t>30.01.2015.</t>
  </si>
  <si>
    <t>F-004-15</t>
  </si>
  <si>
    <t>4.</t>
  </si>
  <si>
    <t>F-003-15</t>
  </si>
  <si>
    <t>3.</t>
  </si>
  <si>
    <t>F-002-15</t>
  </si>
  <si>
    <t>2.</t>
  </si>
  <si>
    <t>HRK</t>
  </si>
  <si>
    <t>LUČKA UPRAVA SLAVONSKI BROD - financiranje izgradnje dijela infrastrukture u području Luke Slavonski Brod</t>
  </si>
  <si>
    <t>F-001-15</t>
  </si>
  <si>
    <t>022-03/14-04/472
50301-05/18-14-2</t>
  </si>
  <si>
    <t>04.12.2014.</t>
  </si>
  <si>
    <t>1.</t>
  </si>
  <si>
    <t>Namjena kredita</t>
  </si>
  <si>
    <t>Klasa, Ur. broj</t>
  </si>
  <si>
    <t>Datum</t>
  </si>
  <si>
    <t>Krajnji rok dospijeća</t>
  </si>
  <si>
    <t>Iznos jamstva u kunama</t>
  </si>
  <si>
    <t>Iznos jamstva</t>
  </si>
  <si>
    <t>Valuta</t>
  </si>
  <si>
    <t>Dužnik</t>
  </si>
  <si>
    <t>U korist</t>
  </si>
  <si>
    <t>Datum izdavanja</t>
  </si>
  <si>
    <t>Riznični broj jamstva</t>
  </si>
  <si>
    <t xml:space="preserve">Odluka Vlade RH </t>
  </si>
  <si>
    <t>Red.
Broj</t>
  </si>
  <si>
    <t xml:space="preserve"> PREGLED IZDANIH  JAMSTAVA OD 01.01.2015. - 30.06.2015.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</si>
</sst>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color rgb="FFFF0000"/>
      <name val="Times New Roman CE"/>
      <family val="1"/>
      <charset val="238"/>
    </font>
    <font>
      <sz val="12"/>
      <color rgb="FFFF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b/>
      <sz val="13"/>
      <color rgb="FFFF000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3"/>
      <name val="Times New Roman CE"/>
      <family val="1"/>
      <charset val="238"/>
    </font>
    <font>
      <sz val="10"/>
      <name val="Arial"/>
    </font>
    <font>
      <sz val="12"/>
      <color rgb="FFFF0000"/>
      <name val="Arial Unicode MS"/>
      <family val="2"/>
      <charset val="238"/>
    </font>
    <font>
      <sz val="12"/>
      <color rgb="FFFF0000"/>
      <name val="Times New Roman CE"/>
      <charset val="238"/>
    </font>
    <font>
      <b/>
      <sz val="12"/>
      <color rgb="FFFF0000"/>
      <name val="Arial Unicode MS"/>
      <family val="2"/>
      <charset val="238"/>
    </font>
    <font>
      <sz val="18"/>
      <name val="Times New Roman"/>
      <family val="1"/>
      <charset val="238"/>
    </font>
    <font>
      <sz val="12"/>
      <name val="Arial Unicode MS"/>
      <family val="2"/>
      <charset val="238"/>
    </font>
    <font>
      <sz val="12"/>
      <name val="Times New Roman CE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0"/>
      <color rgb="FFFF0000"/>
      <name val="Times New Roman CE"/>
      <family val="1"/>
      <charset val="238"/>
    </font>
    <font>
      <b/>
      <sz val="14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0">
    <xf numFmtId="0" fontId="0" fillId="0" borderId="0" xfId="0"/>
    <xf numFmtId="0" fontId="2" fillId="0" borderId="0" xfId="1" applyFont="1"/>
    <xf numFmtId="4" fontId="2" fillId="0" borderId="0" xfId="1" applyNumberFormat="1" applyFont="1"/>
    <xf numFmtId="4" fontId="2" fillId="0" borderId="0" xfId="1" applyNumberFormat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2" fillId="0" borderId="0" xfId="1" applyFont="1" applyAlignment="1">
      <alignment horizontal="left"/>
    </xf>
    <xf numFmtId="4" fontId="3" fillId="0" borderId="0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4" fontId="6" fillId="0" borderId="0" xfId="1" applyNumberFormat="1" applyFont="1" applyFill="1" applyAlignment="1">
      <alignment horizontal="center" vertical="center"/>
    </xf>
    <xf numFmtId="4" fontId="6" fillId="0" borderId="0" xfId="1" applyNumberFormat="1" applyFont="1" applyFill="1" applyAlignment="1">
      <alignment vertical="center"/>
    </xf>
    <xf numFmtId="4" fontId="4" fillId="0" borderId="0" xfId="1" applyNumberFormat="1" applyFont="1" applyAlignment="1">
      <alignment horizontal="right" vertical="center"/>
    </xf>
    <xf numFmtId="4" fontId="7" fillId="0" borderId="0" xfId="1" applyNumberFormat="1" applyFont="1" applyFill="1" applyAlignment="1">
      <alignment vertical="center"/>
    </xf>
    <xf numFmtId="4" fontId="8" fillId="2" borderId="0" xfId="1" applyNumberFormat="1" applyFont="1" applyFill="1" applyAlignment="1">
      <alignment vertical="center"/>
    </xf>
    <xf numFmtId="4" fontId="8" fillId="2" borderId="0" xfId="1" applyNumberFormat="1" applyFont="1" applyFill="1" applyAlignment="1">
      <alignment horizontal="right"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Alignment="1">
      <alignment horizontal="center" vertical="center"/>
    </xf>
    <xf numFmtId="4" fontId="4" fillId="0" borderId="0" xfId="1" applyNumberFormat="1" applyFont="1" applyFill="1" applyAlignment="1">
      <alignment vertical="center"/>
    </xf>
    <xf numFmtId="4" fontId="4" fillId="0" borderId="0" xfId="1" applyNumberFormat="1" applyFont="1" applyFill="1" applyAlignment="1">
      <alignment horizontal="right" vertical="center"/>
    </xf>
    <xf numFmtId="4" fontId="6" fillId="0" borderId="0" xfId="1" applyNumberFormat="1" applyFont="1" applyFill="1" applyBorder="1" applyAlignment="1">
      <alignment horizontal="right" vertical="center"/>
    </xf>
    <xf numFmtId="4" fontId="3" fillId="0" borderId="0" xfId="1" applyNumberFormat="1" applyFont="1" applyFill="1" applyAlignment="1">
      <alignment horizontal="right" vertical="center"/>
    </xf>
    <xf numFmtId="4" fontId="3" fillId="0" borderId="0" xfId="1" applyNumberFormat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4" fontId="3" fillId="0" borderId="0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4" fontId="8" fillId="0" borderId="0" xfId="1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4" fontId="2" fillId="0" borderId="0" xfId="1" applyNumberFormat="1" applyFont="1" applyFill="1" applyAlignment="1">
      <alignment vertical="center"/>
    </xf>
    <xf numFmtId="4" fontId="2" fillId="0" borderId="0" xfId="1" applyNumberFormat="1" applyFont="1" applyFill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4" fontId="8" fillId="0" borderId="0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Alignment="1">
      <alignment horizontal="center" vertical="center"/>
    </xf>
    <xf numFmtId="4" fontId="8" fillId="2" borderId="0" xfId="1" applyNumberFormat="1" applyFont="1" applyFill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5" fillId="0" borderId="0" xfId="1" applyFont="1"/>
    <xf numFmtId="0" fontId="5" fillId="0" borderId="0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0" fontId="11" fillId="0" borderId="0" xfId="0" applyFont="1" applyFill="1"/>
    <xf numFmtId="4" fontId="5" fillId="0" borderId="0" xfId="1" applyNumberFormat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center" vertical="center" wrapText="1"/>
    </xf>
    <xf numFmtId="14" fontId="12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/>
    <xf numFmtId="0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4" fontId="13" fillId="0" borderId="0" xfId="2" applyNumberFormat="1" applyFont="1"/>
    <xf numFmtId="4" fontId="8" fillId="0" borderId="1" xfId="1" applyNumberFormat="1" applyFont="1" applyBorder="1" applyAlignment="1">
      <alignment horizontal="center" vertical="center"/>
    </xf>
    <xf numFmtId="4" fontId="8" fillId="0" borderId="2" xfId="1" applyNumberFormat="1" applyFont="1" applyBorder="1" applyAlignment="1">
      <alignment horizontal="right" vertical="center"/>
    </xf>
    <xf numFmtId="4" fontId="8" fillId="0" borderId="2" xfId="1" applyNumberFormat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13" fillId="0" borderId="0" xfId="2" applyFont="1"/>
    <xf numFmtId="0" fontId="14" fillId="0" borderId="4" xfId="0" applyFont="1" applyFill="1" applyBorder="1" applyAlignment="1">
      <alignment vertical="center" textRotation="180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 textRotation="180"/>
    </xf>
    <xf numFmtId="0" fontId="3" fillId="0" borderId="0" xfId="1" applyFont="1"/>
    <xf numFmtId="0" fontId="3" fillId="0" borderId="0" xfId="1" applyNumberFormat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0" fontId="15" fillId="0" borderId="0" xfId="0" applyFont="1"/>
    <xf numFmtId="4" fontId="3" fillId="0" borderId="8" xfId="1" applyNumberFormat="1" applyFont="1" applyBorder="1" applyAlignment="1">
      <alignment horizontal="center" vertical="center"/>
    </xf>
    <xf numFmtId="4" fontId="16" fillId="0" borderId="9" xfId="1" applyNumberFormat="1" applyFont="1" applyBorder="1" applyAlignment="1">
      <alignment horizontal="center" vertical="center"/>
    </xf>
    <xf numFmtId="4" fontId="16" fillId="0" borderId="10" xfId="1" applyNumberFormat="1" applyFont="1" applyBorder="1" applyAlignment="1">
      <alignment horizontal="center" vertical="center"/>
    </xf>
    <xf numFmtId="1" fontId="16" fillId="0" borderId="9" xfId="1" applyNumberFormat="1" applyFont="1" applyBorder="1" applyAlignment="1">
      <alignment horizontal="center" vertical="center"/>
    </xf>
    <xf numFmtId="0" fontId="16" fillId="0" borderId="9" xfId="1" applyFont="1" applyBorder="1" applyAlignment="1">
      <alignment horizontal="left" vertical="center" wrapText="1"/>
    </xf>
    <xf numFmtId="0" fontId="16" fillId="0" borderId="10" xfId="1" applyFont="1" applyBorder="1" applyAlignment="1">
      <alignment horizontal="center" vertical="center" wrapText="1"/>
    </xf>
    <xf numFmtId="14" fontId="16" fillId="0" borderId="9" xfId="1" applyNumberFormat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 wrapText="1"/>
    </xf>
    <xf numFmtId="14" fontId="3" fillId="0" borderId="9" xfId="1" applyNumberFormat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4" fontId="3" fillId="0" borderId="13" xfId="1" applyNumberFormat="1" applyFont="1" applyBorder="1" applyAlignment="1">
      <alignment horizontal="center" vertical="center"/>
    </xf>
    <xf numFmtId="4" fontId="3" fillId="0" borderId="14" xfId="1" applyNumberFormat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15" fillId="0" borderId="16" xfId="0" applyFont="1" applyBorder="1" applyAlignment="1">
      <alignment horizontal="right"/>
    </xf>
    <xf numFmtId="4" fontId="3" fillId="0" borderId="14" xfId="1" applyNumberFormat="1" applyFont="1" applyBorder="1" applyAlignment="1">
      <alignment horizontal="center" vertical="center"/>
    </xf>
    <xf numFmtId="4" fontId="16" fillId="0" borderId="9" xfId="1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/>
    </xf>
    <xf numFmtId="1" fontId="16" fillId="0" borderId="9" xfId="1" applyNumberFormat="1" applyFont="1" applyBorder="1" applyAlignment="1">
      <alignment horizontal="center" vertical="center"/>
    </xf>
    <xf numFmtId="0" fontId="16" fillId="0" borderId="9" xfId="1" applyFont="1" applyBorder="1" applyAlignment="1">
      <alignment horizontal="left" vertical="center" wrapText="1"/>
    </xf>
    <xf numFmtId="0" fontId="16" fillId="0" borderId="9" xfId="1" applyFont="1" applyBorder="1" applyAlignment="1">
      <alignment horizontal="center" vertical="center" wrapText="1"/>
    </xf>
    <xf numFmtId="14" fontId="16" fillId="0" borderId="9" xfId="1" applyNumberFormat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/>
    </xf>
    <xf numFmtId="4" fontId="3" fillId="0" borderId="10" xfId="1" applyNumberFormat="1" applyFont="1" applyBorder="1" applyAlignment="1">
      <alignment horizontal="center" vertical="center"/>
    </xf>
    <xf numFmtId="14" fontId="16" fillId="0" borderId="10" xfId="1" applyNumberFormat="1" applyFont="1" applyBorder="1" applyAlignment="1">
      <alignment horizontal="center" vertical="center"/>
    </xf>
    <xf numFmtId="0" fontId="17" fillId="0" borderId="4" xfId="0" applyFont="1" applyFill="1" applyBorder="1" applyAlignment="1">
      <alignment vertical="center" textRotation="180"/>
    </xf>
    <xf numFmtId="4" fontId="16" fillId="0" borderId="17" xfId="1" applyNumberFormat="1" applyFont="1" applyBorder="1" applyAlignment="1">
      <alignment horizontal="center" vertical="center"/>
    </xf>
    <xf numFmtId="4" fontId="3" fillId="0" borderId="17" xfId="1" applyNumberFormat="1" applyFont="1" applyBorder="1" applyAlignment="1">
      <alignment horizontal="center" vertical="center"/>
    </xf>
    <xf numFmtId="1" fontId="3" fillId="0" borderId="9" xfId="1" applyNumberFormat="1" applyFont="1" applyBorder="1" applyAlignment="1">
      <alignment horizontal="center" vertical="center"/>
    </xf>
    <xf numFmtId="4" fontId="3" fillId="0" borderId="18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14" fontId="3" fillId="0" borderId="19" xfId="1" applyNumberFormat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3" fontId="8" fillId="0" borderId="21" xfId="1" applyNumberFormat="1" applyFont="1" applyBorder="1" applyAlignment="1">
      <alignment horizontal="center" vertical="center"/>
    </xf>
    <xf numFmtId="3" fontId="8" fillId="0" borderId="22" xfId="1" applyNumberFormat="1" applyFont="1" applyBorder="1" applyAlignment="1">
      <alignment horizontal="center" vertical="center"/>
    </xf>
    <xf numFmtId="1" fontId="8" fillId="0" borderId="22" xfId="1" applyNumberFormat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 wrapText="1"/>
    </xf>
    <xf numFmtId="0" fontId="18" fillId="0" borderId="26" xfId="1" applyFont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 wrapText="1"/>
    </xf>
    <xf numFmtId="0" fontId="8" fillId="0" borderId="27" xfId="1" quotePrefix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 wrapText="1"/>
    </xf>
    <xf numFmtId="4" fontId="8" fillId="0" borderId="30" xfId="1" applyNumberFormat="1" applyFont="1" applyBorder="1" applyAlignment="1">
      <alignment horizontal="center" vertical="center" wrapText="1"/>
    </xf>
    <xf numFmtId="4" fontId="8" fillId="0" borderId="31" xfId="1" applyNumberFormat="1" applyFont="1" applyBorder="1" applyAlignment="1">
      <alignment horizontal="center" vertical="center" wrapText="1"/>
    </xf>
    <xf numFmtId="0" fontId="8" fillId="0" borderId="31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18" fillId="0" borderId="31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0" fontId="8" fillId="0" borderId="34" xfId="1" applyFont="1" applyBorder="1" applyAlignment="1">
      <alignment horizontal="center" vertical="center" wrapText="1"/>
    </xf>
    <xf numFmtId="0" fontId="4" fillId="0" borderId="0" xfId="1" applyFont="1"/>
    <xf numFmtId="4" fontId="4" fillId="0" borderId="0" xfId="1" applyNumberFormat="1" applyFont="1"/>
    <xf numFmtId="4" fontId="4" fillId="0" borderId="0" xfId="1" applyNumberFormat="1" applyFont="1" applyAlignment="1">
      <alignment horizontal="right"/>
    </xf>
    <xf numFmtId="0" fontId="4" fillId="0" borderId="0" xfId="1" applyFont="1" applyAlignment="1">
      <alignment horizontal="center"/>
    </xf>
    <xf numFmtId="0" fontId="19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9" fillId="0" borderId="0" xfId="1" applyFont="1" applyAlignment="1"/>
    <xf numFmtId="0" fontId="3" fillId="0" borderId="0" xfId="1" applyFont="1" applyAlignment="1">
      <alignment vertical="center"/>
    </xf>
    <xf numFmtId="0" fontId="20" fillId="0" borderId="0" xfId="1" applyFont="1" applyBorder="1" applyAlignment="1">
      <alignment horizontal="left" vertical="center"/>
    </xf>
  </cellXfs>
  <cellStyles count="3">
    <cellStyle name="Normalno" xfId="0" builtinId="0"/>
    <cellStyle name="Obično_Izdana fin.jamstva 2003." xfId="1"/>
    <cellStyle name="Obično_Izdana jamstva 2014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zoomScale="80" zoomScaleNormal="80" workbookViewId="0">
      <selection activeCell="F11" sqref="F11"/>
    </sheetView>
  </sheetViews>
  <sheetFormatPr defaultRowHeight="12.75" x14ac:dyDescent="0.2"/>
  <cols>
    <col min="1" max="1" width="9.140625" style="1"/>
    <col min="2" max="2" width="5.85546875" style="1" customWidth="1"/>
    <col min="3" max="3" width="12.5703125" style="5" customWidth="1"/>
    <col min="4" max="4" width="21.7109375" style="1" customWidth="1"/>
    <col min="5" max="5" width="19" style="1" customWidth="1"/>
    <col min="6" max="6" width="19.42578125" style="4" bestFit="1" customWidth="1"/>
    <col min="7" max="7" width="33" style="1" customWidth="1"/>
    <col min="8" max="8" width="34.85546875" style="1" customWidth="1"/>
    <col min="9" max="9" width="7.85546875" style="1" customWidth="1"/>
    <col min="10" max="11" width="20.42578125" style="3" customWidth="1"/>
    <col min="12" max="12" width="12.28515625" style="2" bestFit="1" customWidth="1"/>
    <col min="13" max="13" width="16.85546875" style="1" customWidth="1"/>
    <col min="14" max="14" width="13.140625" style="1" bestFit="1" customWidth="1"/>
    <col min="15" max="15" width="9.140625" style="1"/>
    <col min="16" max="16" width="12" style="1" bestFit="1" customWidth="1"/>
    <col min="17" max="16384" width="9.140625" style="1"/>
  </cols>
  <sheetData>
    <row r="1" spans="1:15" s="30" customFormat="1" ht="30" customHeight="1" x14ac:dyDescent="0.2">
      <c r="B1" s="139" t="s">
        <v>147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8"/>
    </row>
    <row r="2" spans="1:15" s="131" customFormat="1" ht="19.5" customHeight="1" thickBot="1" x14ac:dyDescent="0.3">
      <c r="B2" s="135"/>
      <c r="C2" s="137"/>
      <c r="D2" s="136"/>
      <c r="E2" s="135"/>
      <c r="F2" s="134"/>
      <c r="J2" s="133"/>
      <c r="K2" s="133"/>
      <c r="L2" s="132"/>
      <c r="M2" s="43"/>
    </row>
    <row r="3" spans="1:15" s="69" customFormat="1" ht="27.95" customHeight="1" thickTop="1" thickBot="1" x14ac:dyDescent="0.3">
      <c r="B3" s="130" t="s">
        <v>146</v>
      </c>
      <c r="C3" s="129" t="s">
        <v>145</v>
      </c>
      <c r="D3" s="128"/>
      <c r="E3" s="125" t="s">
        <v>144</v>
      </c>
      <c r="F3" s="127" t="s">
        <v>143</v>
      </c>
      <c r="G3" s="125" t="s">
        <v>142</v>
      </c>
      <c r="H3" s="126" t="s">
        <v>141</v>
      </c>
      <c r="I3" s="125" t="s">
        <v>140</v>
      </c>
      <c r="J3" s="124" t="s">
        <v>139</v>
      </c>
      <c r="K3" s="124" t="s">
        <v>138</v>
      </c>
      <c r="L3" s="123" t="s">
        <v>137</v>
      </c>
    </row>
    <row r="4" spans="1:15" s="69" customFormat="1" ht="50.25" customHeight="1" thickBot="1" x14ac:dyDescent="0.3">
      <c r="B4" s="122"/>
      <c r="C4" s="121" t="s">
        <v>136</v>
      </c>
      <c r="D4" s="120" t="s">
        <v>135</v>
      </c>
      <c r="E4" s="119"/>
      <c r="F4" s="118"/>
      <c r="G4" s="116"/>
      <c r="H4" s="117" t="s">
        <v>134</v>
      </c>
      <c r="I4" s="116"/>
      <c r="J4" s="116"/>
      <c r="K4" s="116"/>
      <c r="L4" s="115"/>
    </row>
    <row r="5" spans="1:15" s="69" customFormat="1" ht="27.95" customHeight="1" thickBot="1" x14ac:dyDescent="0.3">
      <c r="B5" s="114">
        <v>1</v>
      </c>
      <c r="C5" s="113">
        <v>2</v>
      </c>
      <c r="D5" s="112">
        <v>3</v>
      </c>
      <c r="E5" s="112">
        <v>4</v>
      </c>
      <c r="F5" s="112">
        <v>5</v>
      </c>
      <c r="G5" s="112">
        <v>6</v>
      </c>
      <c r="H5" s="112">
        <v>7</v>
      </c>
      <c r="I5" s="111">
        <v>8</v>
      </c>
      <c r="J5" s="110">
        <v>9</v>
      </c>
      <c r="K5" s="110">
        <v>10</v>
      </c>
      <c r="L5" s="109">
        <v>11</v>
      </c>
    </row>
    <row r="6" spans="1:15" s="69" customFormat="1" ht="75" customHeight="1" x14ac:dyDescent="0.3">
      <c r="B6" s="108" t="s">
        <v>133</v>
      </c>
      <c r="C6" s="107" t="s">
        <v>132</v>
      </c>
      <c r="D6" s="106" t="s">
        <v>131</v>
      </c>
      <c r="E6" s="80" t="s">
        <v>130</v>
      </c>
      <c r="F6" s="79" t="s">
        <v>112</v>
      </c>
      <c r="G6" s="78" t="s">
        <v>77</v>
      </c>
      <c r="H6" s="77" t="s">
        <v>129</v>
      </c>
      <c r="I6" s="104" t="s">
        <v>128</v>
      </c>
      <c r="J6" s="105">
        <v>38000000</v>
      </c>
      <c r="K6" s="105">
        <v>38000000</v>
      </c>
      <c r="L6" s="84" t="s">
        <v>56</v>
      </c>
      <c r="M6" s="72"/>
      <c r="N6" s="71"/>
      <c r="O6" s="70"/>
    </row>
    <row r="7" spans="1:15" s="69" customFormat="1" ht="81" customHeight="1" x14ac:dyDescent="0.3">
      <c r="B7" s="83" t="s">
        <v>127</v>
      </c>
      <c r="C7" s="79" t="s">
        <v>112</v>
      </c>
      <c r="D7" s="81" t="s">
        <v>111</v>
      </c>
      <c r="E7" s="80" t="s">
        <v>126</v>
      </c>
      <c r="F7" s="79" t="s">
        <v>121</v>
      </c>
      <c r="G7" s="81" t="s">
        <v>36</v>
      </c>
      <c r="H7" s="77" t="s">
        <v>118</v>
      </c>
      <c r="I7" s="104" t="s">
        <v>16</v>
      </c>
      <c r="J7" s="103">
        <v>14720000</v>
      </c>
      <c r="K7" s="98">
        <f>J7*M7</f>
        <v>113177207.67999999</v>
      </c>
      <c r="L7" s="84" t="s">
        <v>117</v>
      </c>
      <c r="M7" s="72">
        <v>7.688669</v>
      </c>
      <c r="N7" s="71"/>
      <c r="O7" s="70"/>
    </row>
    <row r="8" spans="1:15" s="69" customFormat="1" ht="75" customHeight="1" x14ac:dyDescent="0.3">
      <c r="A8" s="68">
        <v>573</v>
      </c>
      <c r="B8" s="83" t="s">
        <v>125</v>
      </c>
      <c r="C8" s="79" t="s">
        <v>112</v>
      </c>
      <c r="D8" s="81" t="s">
        <v>111</v>
      </c>
      <c r="E8" s="80" t="s">
        <v>124</v>
      </c>
      <c r="F8" s="79" t="s">
        <v>121</v>
      </c>
      <c r="G8" s="81" t="s">
        <v>36</v>
      </c>
      <c r="H8" s="77" t="s">
        <v>114</v>
      </c>
      <c r="I8" s="76" t="s">
        <v>16</v>
      </c>
      <c r="J8" s="102">
        <v>14720000</v>
      </c>
      <c r="K8" s="74">
        <f>J8*M8</f>
        <v>113177207.67999999</v>
      </c>
      <c r="L8" s="84" t="s">
        <v>117</v>
      </c>
      <c r="M8" s="72">
        <v>7.688669</v>
      </c>
      <c r="N8" s="71"/>
      <c r="O8" s="70"/>
    </row>
    <row r="9" spans="1:15" s="43" customFormat="1" ht="75" customHeight="1" x14ac:dyDescent="0.3">
      <c r="A9" s="68"/>
      <c r="B9" s="83" t="s">
        <v>123</v>
      </c>
      <c r="C9" s="79" t="s">
        <v>112</v>
      </c>
      <c r="D9" s="81" t="s">
        <v>111</v>
      </c>
      <c r="E9" s="80" t="s">
        <v>122</v>
      </c>
      <c r="F9" s="79" t="s">
        <v>121</v>
      </c>
      <c r="G9" s="81" t="s">
        <v>36</v>
      </c>
      <c r="H9" s="77" t="s">
        <v>108</v>
      </c>
      <c r="I9" s="76" t="s">
        <v>16</v>
      </c>
      <c r="J9" s="102">
        <v>14720000</v>
      </c>
      <c r="K9" s="74">
        <f>J9*M9</f>
        <v>113177207.67999999</v>
      </c>
      <c r="L9" s="84" t="s">
        <v>24</v>
      </c>
      <c r="M9" s="72">
        <v>7.688669</v>
      </c>
      <c r="N9" s="45"/>
      <c r="O9" s="44"/>
    </row>
    <row r="10" spans="1:15" s="43" customFormat="1" ht="75" customHeight="1" x14ac:dyDescent="0.3">
      <c r="A10" s="101"/>
      <c r="B10" s="83" t="s">
        <v>120</v>
      </c>
      <c r="C10" s="79" t="s">
        <v>112</v>
      </c>
      <c r="D10" s="81" t="s">
        <v>111</v>
      </c>
      <c r="E10" s="80" t="s">
        <v>119</v>
      </c>
      <c r="F10" s="100" t="s">
        <v>109</v>
      </c>
      <c r="G10" s="78" t="s">
        <v>77</v>
      </c>
      <c r="H10" s="77" t="s">
        <v>118</v>
      </c>
      <c r="I10" s="76" t="s">
        <v>16</v>
      </c>
      <c r="J10" s="99">
        <v>3680000</v>
      </c>
      <c r="K10" s="74">
        <f>J10*M10</f>
        <v>28400495.68</v>
      </c>
      <c r="L10" s="73" t="s">
        <v>117</v>
      </c>
      <c r="M10" s="72">
        <v>7.7175260000000003</v>
      </c>
      <c r="N10" s="45"/>
      <c r="O10" s="44"/>
    </row>
    <row r="11" spans="1:15" s="43" customFormat="1" ht="75" customHeight="1" x14ac:dyDescent="0.3">
      <c r="B11" s="83" t="s">
        <v>116</v>
      </c>
      <c r="C11" s="79" t="s">
        <v>112</v>
      </c>
      <c r="D11" s="81" t="s">
        <v>111</v>
      </c>
      <c r="E11" s="80" t="s">
        <v>115</v>
      </c>
      <c r="F11" s="100" t="s">
        <v>109</v>
      </c>
      <c r="G11" s="78" t="s">
        <v>77</v>
      </c>
      <c r="H11" s="77" t="s">
        <v>114</v>
      </c>
      <c r="I11" s="76" t="s">
        <v>16</v>
      </c>
      <c r="J11" s="99">
        <v>3680000</v>
      </c>
      <c r="K11" s="74">
        <f>J11*M11</f>
        <v>28400495.68</v>
      </c>
      <c r="L11" s="73" t="s">
        <v>24</v>
      </c>
      <c r="M11" s="72">
        <v>7.7175260000000003</v>
      </c>
      <c r="N11" s="45"/>
      <c r="O11" s="44"/>
    </row>
    <row r="12" spans="1:15" s="43" customFormat="1" ht="75" customHeight="1" x14ac:dyDescent="0.3">
      <c r="B12" s="83" t="s">
        <v>113</v>
      </c>
      <c r="C12" s="79" t="s">
        <v>112</v>
      </c>
      <c r="D12" s="81" t="s">
        <v>111</v>
      </c>
      <c r="E12" s="80" t="s">
        <v>110</v>
      </c>
      <c r="F12" s="100" t="s">
        <v>109</v>
      </c>
      <c r="G12" s="78" t="s">
        <v>77</v>
      </c>
      <c r="H12" s="77" t="s">
        <v>108</v>
      </c>
      <c r="I12" s="76" t="s">
        <v>16</v>
      </c>
      <c r="J12" s="99">
        <v>3680000</v>
      </c>
      <c r="K12" s="74">
        <f>J12*M12</f>
        <v>28400495.68</v>
      </c>
      <c r="L12" s="73" t="s">
        <v>24</v>
      </c>
      <c r="M12" s="72">
        <v>7.7175260000000003</v>
      </c>
      <c r="N12" s="45"/>
      <c r="O12" s="44"/>
    </row>
    <row r="13" spans="1:15" s="69" customFormat="1" ht="75" customHeight="1" x14ac:dyDescent="0.3">
      <c r="B13" s="83" t="s">
        <v>107</v>
      </c>
      <c r="C13" s="79" t="s">
        <v>106</v>
      </c>
      <c r="D13" s="81" t="s">
        <v>105</v>
      </c>
      <c r="E13" s="80" t="s">
        <v>104</v>
      </c>
      <c r="F13" s="79" t="s">
        <v>103</v>
      </c>
      <c r="G13" s="81" t="s">
        <v>102</v>
      </c>
      <c r="H13" s="77" t="s">
        <v>101</v>
      </c>
      <c r="I13" s="76" t="s">
        <v>16</v>
      </c>
      <c r="J13" s="98">
        <v>22000000</v>
      </c>
      <c r="K13" s="74">
        <f>J13*M13</f>
        <v>169849614</v>
      </c>
      <c r="L13" s="84" t="s">
        <v>63</v>
      </c>
      <c r="M13" s="72">
        <v>7.7204370000000004</v>
      </c>
      <c r="N13" s="71"/>
      <c r="O13" s="70"/>
    </row>
    <row r="14" spans="1:15" s="43" customFormat="1" ht="41.25" customHeight="1" x14ac:dyDescent="0.25">
      <c r="B14" s="97" t="s">
        <v>100</v>
      </c>
      <c r="C14" s="79" t="s">
        <v>96</v>
      </c>
      <c r="D14" s="81" t="s">
        <v>95</v>
      </c>
      <c r="E14" s="96" t="s">
        <v>99</v>
      </c>
      <c r="F14" s="95" t="s">
        <v>93</v>
      </c>
      <c r="G14" s="94" t="s">
        <v>98</v>
      </c>
      <c r="H14" s="93" t="s">
        <v>91</v>
      </c>
      <c r="I14" s="92" t="s">
        <v>16</v>
      </c>
      <c r="J14" s="91">
        <v>62280000</v>
      </c>
      <c r="K14" s="90">
        <f>J14*M14</f>
        <v>478780551.71999997</v>
      </c>
      <c r="L14" s="89" t="s">
        <v>24</v>
      </c>
      <c r="M14" s="88">
        <v>7.6875489999999997</v>
      </c>
      <c r="N14" s="45"/>
      <c r="O14" s="44"/>
    </row>
    <row r="15" spans="1:15" s="43" customFormat="1" ht="35.25" customHeight="1" x14ac:dyDescent="0.25">
      <c r="B15" s="97"/>
      <c r="C15" s="79" t="s">
        <v>90</v>
      </c>
      <c r="D15" s="81" t="s">
        <v>89</v>
      </c>
      <c r="E15" s="96"/>
      <c r="F15" s="95"/>
      <c r="G15" s="94"/>
      <c r="H15" s="93"/>
      <c r="I15" s="92"/>
      <c r="J15" s="91"/>
      <c r="K15" s="90"/>
      <c r="L15" s="89"/>
      <c r="M15" s="88"/>
      <c r="N15" s="45"/>
      <c r="O15" s="44"/>
    </row>
    <row r="16" spans="1:15" s="69" customFormat="1" ht="41.25" customHeight="1" x14ac:dyDescent="0.25">
      <c r="B16" s="97" t="s">
        <v>97</v>
      </c>
      <c r="C16" s="79" t="s">
        <v>96</v>
      </c>
      <c r="D16" s="81" t="s">
        <v>95</v>
      </c>
      <c r="E16" s="96" t="s">
        <v>94</v>
      </c>
      <c r="F16" s="95" t="s">
        <v>93</v>
      </c>
      <c r="G16" s="94" t="s">
        <v>92</v>
      </c>
      <c r="H16" s="93" t="s">
        <v>91</v>
      </c>
      <c r="I16" s="92" t="s">
        <v>16</v>
      </c>
      <c r="J16" s="91">
        <v>62280000</v>
      </c>
      <c r="K16" s="90">
        <f>J16*M16</f>
        <v>478780551.71999997</v>
      </c>
      <c r="L16" s="89" t="s">
        <v>24</v>
      </c>
      <c r="M16" s="88">
        <v>7.6875489999999997</v>
      </c>
      <c r="N16" s="71"/>
      <c r="O16" s="70"/>
    </row>
    <row r="17" spans="1:15" s="69" customFormat="1" ht="39.75" customHeight="1" x14ac:dyDescent="0.25">
      <c r="B17" s="97"/>
      <c r="C17" s="79" t="s">
        <v>90</v>
      </c>
      <c r="D17" s="81" t="s">
        <v>89</v>
      </c>
      <c r="E17" s="96"/>
      <c r="F17" s="95"/>
      <c r="G17" s="94"/>
      <c r="H17" s="93"/>
      <c r="I17" s="92"/>
      <c r="J17" s="91"/>
      <c r="K17" s="90"/>
      <c r="L17" s="89"/>
      <c r="M17" s="88"/>
      <c r="N17" s="71"/>
      <c r="O17" s="70"/>
    </row>
    <row r="18" spans="1:15" s="43" customFormat="1" ht="75" customHeight="1" x14ac:dyDescent="0.3">
      <c r="B18" s="87" t="s">
        <v>88</v>
      </c>
      <c r="C18" s="82" t="s">
        <v>81</v>
      </c>
      <c r="D18" s="81" t="s">
        <v>80</v>
      </c>
      <c r="E18" s="86" t="s">
        <v>87</v>
      </c>
      <c r="F18" s="79" t="s">
        <v>78</v>
      </c>
      <c r="G18" s="81" t="s">
        <v>77</v>
      </c>
      <c r="H18" s="77" t="s">
        <v>86</v>
      </c>
      <c r="I18" s="76" t="s">
        <v>25</v>
      </c>
      <c r="J18" s="74">
        <v>3322500</v>
      </c>
      <c r="K18" s="74">
        <f>J18*M18</f>
        <v>24115595.43</v>
      </c>
      <c r="L18" s="85" t="s">
        <v>63</v>
      </c>
      <c r="M18" s="72">
        <v>7.2582680000000002</v>
      </c>
      <c r="N18" s="45"/>
      <c r="O18" s="44"/>
    </row>
    <row r="19" spans="1:15" s="43" customFormat="1" ht="75" customHeight="1" x14ac:dyDescent="0.3">
      <c r="A19" s="68">
        <v>574</v>
      </c>
      <c r="B19" s="83" t="s">
        <v>85</v>
      </c>
      <c r="C19" s="82" t="s">
        <v>81</v>
      </c>
      <c r="D19" s="81" t="s">
        <v>80</v>
      </c>
      <c r="E19" s="80" t="s">
        <v>84</v>
      </c>
      <c r="F19" s="79" t="s">
        <v>78</v>
      </c>
      <c r="G19" s="81" t="s">
        <v>77</v>
      </c>
      <c r="H19" s="77" t="s">
        <v>83</v>
      </c>
      <c r="I19" s="76" t="s">
        <v>25</v>
      </c>
      <c r="J19" s="74">
        <v>3322500</v>
      </c>
      <c r="K19" s="74">
        <f>J19*M19</f>
        <v>24115595.43</v>
      </c>
      <c r="L19" s="84" t="s">
        <v>63</v>
      </c>
      <c r="M19" s="72">
        <v>7.2582680000000002</v>
      </c>
      <c r="N19" s="45"/>
      <c r="O19" s="44"/>
    </row>
    <row r="20" spans="1:15" s="43" customFormat="1" ht="75" customHeight="1" x14ac:dyDescent="0.3">
      <c r="A20" s="68"/>
      <c r="B20" s="83" t="s">
        <v>82</v>
      </c>
      <c r="C20" s="82" t="s">
        <v>81</v>
      </c>
      <c r="D20" s="81" t="s">
        <v>80</v>
      </c>
      <c r="E20" s="80" t="s">
        <v>79</v>
      </c>
      <c r="F20" s="79" t="s">
        <v>78</v>
      </c>
      <c r="G20" s="81" t="s">
        <v>77</v>
      </c>
      <c r="H20" s="77" t="s">
        <v>76</v>
      </c>
      <c r="I20" s="76" t="s">
        <v>25</v>
      </c>
      <c r="J20" s="74">
        <v>3322500</v>
      </c>
      <c r="K20" s="74">
        <f>J20*M20</f>
        <v>24115595.43</v>
      </c>
      <c r="L20" s="84" t="s">
        <v>63</v>
      </c>
      <c r="M20" s="72">
        <v>7.2582680000000002</v>
      </c>
      <c r="N20" s="45"/>
      <c r="O20" s="44"/>
    </row>
    <row r="21" spans="1:15" s="43" customFormat="1" ht="75" customHeight="1" x14ac:dyDescent="0.3">
      <c r="B21" s="83" t="s">
        <v>75</v>
      </c>
      <c r="C21" s="82" t="s">
        <v>69</v>
      </c>
      <c r="D21" s="81" t="s">
        <v>68</v>
      </c>
      <c r="E21" s="80" t="s">
        <v>74</v>
      </c>
      <c r="F21" s="79" t="s">
        <v>66</v>
      </c>
      <c r="G21" s="81" t="s">
        <v>73</v>
      </c>
      <c r="H21" s="77" t="s">
        <v>72</v>
      </c>
      <c r="I21" s="76" t="s">
        <v>25</v>
      </c>
      <c r="J21" s="74">
        <v>25300000</v>
      </c>
      <c r="K21" s="74">
        <f>J21*M21</f>
        <v>178197311.59999999</v>
      </c>
      <c r="L21" s="84" t="s">
        <v>71</v>
      </c>
      <c r="M21" s="72">
        <v>7.0433719999999997</v>
      </c>
      <c r="N21" s="45"/>
      <c r="O21" s="44"/>
    </row>
    <row r="22" spans="1:15" s="43" customFormat="1" ht="75" customHeight="1" x14ac:dyDescent="0.3">
      <c r="B22" s="83" t="s">
        <v>70</v>
      </c>
      <c r="C22" s="82" t="s">
        <v>69</v>
      </c>
      <c r="D22" s="81" t="s">
        <v>68</v>
      </c>
      <c r="E22" s="80" t="s">
        <v>67</v>
      </c>
      <c r="F22" s="79" t="s">
        <v>66</v>
      </c>
      <c r="G22" s="81" t="s">
        <v>65</v>
      </c>
      <c r="H22" s="77" t="s">
        <v>64</v>
      </c>
      <c r="I22" s="76" t="s">
        <v>25</v>
      </c>
      <c r="J22" s="74">
        <v>30100000</v>
      </c>
      <c r="K22" s="74">
        <f>J22*M22</f>
        <v>212005497.19999999</v>
      </c>
      <c r="L22" s="84" t="s">
        <v>63</v>
      </c>
      <c r="M22" s="72">
        <v>7.0433719999999997</v>
      </c>
      <c r="N22" s="45"/>
      <c r="O22" s="44"/>
    </row>
    <row r="23" spans="1:15" s="43" customFormat="1" ht="62.25" customHeight="1" x14ac:dyDescent="0.3">
      <c r="B23" s="83" t="s">
        <v>62</v>
      </c>
      <c r="C23" s="82" t="s">
        <v>61</v>
      </c>
      <c r="D23" s="81" t="s">
        <v>60</v>
      </c>
      <c r="E23" s="80" t="s">
        <v>59</v>
      </c>
      <c r="F23" s="79" t="s">
        <v>58</v>
      </c>
      <c r="G23" s="81" t="s">
        <v>50</v>
      </c>
      <c r="H23" s="77" t="s">
        <v>57</v>
      </c>
      <c r="I23" s="76" t="s">
        <v>16</v>
      </c>
      <c r="J23" s="74">
        <v>39653240.340000004</v>
      </c>
      <c r="K23" s="74">
        <f>J23*M23</f>
        <v>300318930.9829939</v>
      </c>
      <c r="L23" s="84" t="s">
        <v>56</v>
      </c>
      <c r="M23" s="72">
        <v>7.5736290000000004</v>
      </c>
      <c r="N23" s="45"/>
      <c r="O23" s="44"/>
    </row>
    <row r="24" spans="1:15" s="43" customFormat="1" ht="66.75" customHeight="1" x14ac:dyDescent="0.3">
      <c r="B24" s="83" t="s">
        <v>55</v>
      </c>
      <c r="C24" s="82" t="s">
        <v>54</v>
      </c>
      <c r="D24" s="81" t="s">
        <v>53</v>
      </c>
      <c r="E24" s="80" t="s">
        <v>52</v>
      </c>
      <c r="F24" s="79" t="s">
        <v>51</v>
      </c>
      <c r="G24" s="81" t="s">
        <v>50</v>
      </c>
      <c r="H24" s="77" t="s">
        <v>49</v>
      </c>
      <c r="I24" s="76" t="s">
        <v>16</v>
      </c>
      <c r="J24" s="74">
        <v>12667000</v>
      </c>
      <c r="K24" s="74">
        <f>J24*M24</f>
        <v>95450658.459999993</v>
      </c>
      <c r="L24" s="84" t="s">
        <v>24</v>
      </c>
      <c r="M24" s="72">
        <v>7.53538</v>
      </c>
      <c r="N24" s="45"/>
      <c r="O24" s="44"/>
    </row>
    <row r="25" spans="1:15" s="43" customFormat="1" ht="80.25" customHeight="1" x14ac:dyDescent="0.3">
      <c r="B25" s="83" t="s">
        <v>48</v>
      </c>
      <c r="C25" s="82" t="s">
        <v>47</v>
      </c>
      <c r="D25" s="81" t="s">
        <v>46</v>
      </c>
      <c r="E25" s="80" t="s">
        <v>45</v>
      </c>
      <c r="F25" s="79" t="s">
        <v>44</v>
      </c>
      <c r="G25" s="81" t="s">
        <v>43</v>
      </c>
      <c r="H25" s="77" t="s">
        <v>42</v>
      </c>
      <c r="I25" s="76" t="s">
        <v>16</v>
      </c>
      <c r="J25" s="74">
        <v>150000000</v>
      </c>
      <c r="K25" s="74">
        <f>J25*M25</f>
        <v>1130196000</v>
      </c>
      <c r="L25" s="84" t="s">
        <v>15</v>
      </c>
      <c r="M25" s="72">
        <v>7.5346399999999996</v>
      </c>
      <c r="N25" s="45"/>
      <c r="O25" s="44"/>
    </row>
    <row r="26" spans="1:15" s="69" customFormat="1" ht="66" customHeight="1" x14ac:dyDescent="0.3">
      <c r="B26" s="83" t="s">
        <v>41</v>
      </c>
      <c r="C26" s="82" t="s">
        <v>31</v>
      </c>
      <c r="D26" s="81" t="s">
        <v>30</v>
      </c>
      <c r="E26" s="80" t="s">
        <v>40</v>
      </c>
      <c r="F26" s="79" t="s">
        <v>28</v>
      </c>
      <c r="G26" s="81" t="s">
        <v>36</v>
      </c>
      <c r="H26" s="77" t="s">
        <v>39</v>
      </c>
      <c r="I26" s="76" t="s">
        <v>16</v>
      </c>
      <c r="J26" s="74">
        <v>41896369.920000002</v>
      </c>
      <c r="K26" s="74">
        <f>J26*M26</f>
        <v>317309573.24659586</v>
      </c>
      <c r="L26" s="84" t="s">
        <v>24</v>
      </c>
      <c r="M26" s="72">
        <v>7.573677</v>
      </c>
      <c r="N26" s="71"/>
      <c r="O26" s="70"/>
    </row>
    <row r="27" spans="1:15" s="69" customFormat="1" ht="66" customHeight="1" x14ac:dyDescent="0.3">
      <c r="B27" s="83" t="s">
        <v>38</v>
      </c>
      <c r="C27" s="82" t="s">
        <v>31</v>
      </c>
      <c r="D27" s="81" t="s">
        <v>30</v>
      </c>
      <c r="E27" s="80" t="s">
        <v>37</v>
      </c>
      <c r="F27" s="79" t="s">
        <v>28</v>
      </c>
      <c r="G27" s="81" t="s">
        <v>36</v>
      </c>
      <c r="H27" s="77" t="s">
        <v>35</v>
      </c>
      <c r="I27" s="76" t="s">
        <v>25</v>
      </c>
      <c r="J27" s="74">
        <v>6195255.6799999997</v>
      </c>
      <c r="K27" s="74">
        <f>J27*M27</f>
        <v>42979635.842045441</v>
      </c>
      <c r="L27" s="84" t="s">
        <v>24</v>
      </c>
      <c r="M27" s="72">
        <v>6.9375080000000002</v>
      </c>
      <c r="N27" s="71"/>
      <c r="O27" s="70"/>
    </row>
    <row r="28" spans="1:15" s="69" customFormat="1" ht="65.25" customHeight="1" x14ac:dyDescent="0.3">
      <c r="B28" s="83" t="s">
        <v>34</v>
      </c>
      <c r="C28" s="82" t="s">
        <v>31</v>
      </c>
      <c r="D28" s="81" t="s">
        <v>30</v>
      </c>
      <c r="E28" s="80" t="s">
        <v>33</v>
      </c>
      <c r="F28" s="79" t="s">
        <v>28</v>
      </c>
      <c r="G28" s="81" t="s">
        <v>27</v>
      </c>
      <c r="H28" s="77" t="s">
        <v>26</v>
      </c>
      <c r="I28" s="76" t="s">
        <v>16</v>
      </c>
      <c r="J28" s="74">
        <v>10474092.48</v>
      </c>
      <c r="K28" s="74">
        <f>J28*M28</f>
        <v>79327393.311648965</v>
      </c>
      <c r="L28" s="84" t="s">
        <v>24</v>
      </c>
      <c r="M28" s="72">
        <v>7.573677</v>
      </c>
      <c r="N28" s="71"/>
      <c r="O28" s="70"/>
    </row>
    <row r="29" spans="1:15" s="69" customFormat="1" ht="65.25" customHeight="1" x14ac:dyDescent="0.3">
      <c r="B29" s="83" t="s">
        <v>32</v>
      </c>
      <c r="C29" s="82" t="s">
        <v>31</v>
      </c>
      <c r="D29" s="81" t="s">
        <v>30</v>
      </c>
      <c r="E29" s="80" t="s">
        <v>29</v>
      </c>
      <c r="F29" s="79" t="s">
        <v>28</v>
      </c>
      <c r="G29" s="81" t="s">
        <v>27</v>
      </c>
      <c r="H29" s="77" t="s">
        <v>26</v>
      </c>
      <c r="I29" s="76" t="s">
        <v>25</v>
      </c>
      <c r="J29" s="74">
        <v>1548813.92</v>
      </c>
      <c r="K29" s="74">
        <f>J29*M29</f>
        <v>10744908.96051136</v>
      </c>
      <c r="L29" s="84" t="s">
        <v>24</v>
      </c>
      <c r="M29" s="72">
        <v>6.9375080000000002</v>
      </c>
      <c r="N29" s="71"/>
      <c r="O29" s="70"/>
    </row>
    <row r="30" spans="1:15" s="69" customFormat="1" ht="65.25" customHeight="1" thickBot="1" x14ac:dyDescent="0.35">
      <c r="B30" s="83" t="s">
        <v>23</v>
      </c>
      <c r="C30" s="82" t="s">
        <v>22</v>
      </c>
      <c r="D30" s="81" t="s">
        <v>21</v>
      </c>
      <c r="E30" s="80" t="s">
        <v>20</v>
      </c>
      <c r="F30" s="79" t="s">
        <v>19</v>
      </c>
      <c r="G30" s="78" t="s">
        <v>18</v>
      </c>
      <c r="H30" s="77" t="s">
        <v>17</v>
      </c>
      <c r="I30" s="76" t="s">
        <v>16</v>
      </c>
      <c r="J30" s="75">
        <v>140000000</v>
      </c>
      <c r="K30" s="74">
        <f>J30*M30</f>
        <v>1060220560</v>
      </c>
      <c r="L30" s="73" t="s">
        <v>15</v>
      </c>
      <c r="M30" s="72">
        <v>7.5730040000000001</v>
      </c>
      <c r="N30" s="71"/>
      <c r="O30" s="70"/>
    </row>
    <row r="31" spans="1:15" s="54" customFormat="1" ht="30" customHeight="1" thickTop="1" thickBot="1" x14ac:dyDescent="0.35">
      <c r="B31" s="67" t="s">
        <v>14</v>
      </c>
      <c r="C31" s="66"/>
      <c r="D31" s="66"/>
      <c r="E31" s="66"/>
      <c r="F31" s="66"/>
      <c r="G31" s="66"/>
      <c r="H31" s="66"/>
      <c r="I31" s="65"/>
      <c r="J31" s="60"/>
      <c r="K31" s="59">
        <f>K32+K33+K34+K35+K36</f>
        <v>5089241083.4137955</v>
      </c>
      <c r="L31" s="58"/>
      <c r="M31" s="63"/>
      <c r="N31" s="56"/>
      <c r="O31" s="55"/>
    </row>
    <row r="32" spans="1:15" s="54" customFormat="1" ht="30" customHeight="1" thickTop="1" thickBot="1" x14ac:dyDescent="0.35">
      <c r="A32" s="68">
        <v>575</v>
      </c>
      <c r="B32" s="67" t="s">
        <v>13</v>
      </c>
      <c r="C32" s="66"/>
      <c r="D32" s="66"/>
      <c r="E32" s="66"/>
      <c r="F32" s="66"/>
      <c r="G32" s="66"/>
      <c r="H32" s="66"/>
      <c r="I32" s="65"/>
      <c r="J32" s="60"/>
      <c r="K32" s="59">
        <f>K13+K30</f>
        <v>1230070174</v>
      </c>
      <c r="L32" s="58"/>
      <c r="M32" s="63"/>
      <c r="N32" s="56"/>
      <c r="O32" s="55"/>
    </row>
    <row r="33" spans="1:15" s="54" customFormat="1" ht="30" customHeight="1" thickTop="1" thickBot="1" x14ac:dyDescent="0.35">
      <c r="A33" s="68"/>
      <c r="B33" s="67" t="s">
        <v>12</v>
      </c>
      <c r="C33" s="66"/>
      <c r="D33" s="66"/>
      <c r="E33" s="66"/>
      <c r="F33" s="66"/>
      <c r="G33" s="66"/>
      <c r="H33" s="66"/>
      <c r="I33" s="65"/>
      <c r="J33" s="60"/>
      <c r="K33" s="59"/>
      <c r="L33" s="58"/>
      <c r="M33" s="63"/>
      <c r="N33" s="56"/>
      <c r="O33" s="55"/>
    </row>
    <row r="34" spans="1:15" s="54" customFormat="1" ht="30" customHeight="1" thickTop="1" thickBot="1" x14ac:dyDescent="0.35">
      <c r="A34" s="64"/>
      <c r="B34" s="62" t="s">
        <v>11</v>
      </c>
      <c r="C34" s="61"/>
      <c r="D34" s="61"/>
      <c r="E34" s="61"/>
      <c r="F34" s="61"/>
      <c r="G34" s="61"/>
      <c r="H34" s="61"/>
      <c r="I34" s="61"/>
      <c r="J34" s="60"/>
      <c r="K34" s="59">
        <f>K7+K8+K9+K10+K11+K12+K14+K16+K18+K19+K20+K21+K22+K24+K26+K27+K28+K29</f>
        <v>2390655978.4308014</v>
      </c>
      <c r="L34" s="58"/>
      <c r="M34" s="63"/>
      <c r="N34" s="56"/>
      <c r="O34" s="55"/>
    </row>
    <row r="35" spans="1:15" s="54" customFormat="1" ht="30" customHeight="1" thickTop="1" thickBot="1" x14ac:dyDescent="0.35">
      <c r="B35" s="62" t="s">
        <v>10</v>
      </c>
      <c r="C35" s="61"/>
      <c r="D35" s="61"/>
      <c r="E35" s="61"/>
      <c r="F35" s="61"/>
      <c r="G35" s="61"/>
      <c r="H35" s="61"/>
      <c r="I35" s="61"/>
      <c r="J35" s="60"/>
      <c r="K35" s="59">
        <f>K25</f>
        <v>1130196000</v>
      </c>
      <c r="L35" s="58"/>
      <c r="M35" s="57"/>
      <c r="N35" s="56"/>
      <c r="O35" s="55"/>
    </row>
    <row r="36" spans="1:15" s="54" customFormat="1" ht="30" customHeight="1" thickTop="1" thickBot="1" x14ac:dyDescent="0.35">
      <c r="B36" s="62" t="s">
        <v>9</v>
      </c>
      <c r="C36" s="61"/>
      <c r="D36" s="61"/>
      <c r="E36" s="61"/>
      <c r="F36" s="61"/>
      <c r="G36" s="61"/>
      <c r="H36" s="61"/>
      <c r="I36" s="61"/>
      <c r="J36" s="60"/>
      <c r="K36" s="59">
        <f>K6+K23</f>
        <v>338318930.9829939</v>
      </c>
      <c r="L36" s="58"/>
      <c r="M36" s="57"/>
      <c r="N36" s="56"/>
      <c r="O36" s="55"/>
    </row>
    <row r="37" spans="1:15" s="43" customFormat="1" ht="30" customHeight="1" thickTop="1" x14ac:dyDescent="0.3">
      <c r="B37" s="53"/>
      <c r="C37" s="51"/>
      <c r="D37" s="50"/>
      <c r="E37" s="52"/>
      <c r="F37" s="51"/>
      <c r="G37" s="50"/>
      <c r="H37" s="49"/>
      <c r="I37" s="48"/>
      <c r="J37" s="47"/>
      <c r="K37" s="47"/>
      <c r="L37" s="47"/>
      <c r="M37" s="46"/>
      <c r="N37" s="45"/>
      <c r="O37" s="44"/>
    </row>
    <row r="38" spans="1:15" s="10" customFormat="1" ht="30" customHeight="1" x14ac:dyDescent="0.2">
      <c r="B38" s="42" t="s">
        <v>8</v>
      </c>
      <c r="C38" s="42"/>
      <c r="D38" s="42"/>
      <c r="E38" s="41"/>
      <c r="F38" s="40" t="s">
        <v>7</v>
      </c>
      <c r="G38" s="39" t="s">
        <v>6</v>
      </c>
      <c r="H38" s="38" t="s">
        <v>5</v>
      </c>
      <c r="I38" s="11"/>
      <c r="J38" s="14"/>
      <c r="K38" s="21"/>
      <c r="L38" s="20"/>
      <c r="M38" s="37"/>
      <c r="N38" s="37"/>
    </row>
    <row r="39" spans="1:15" s="30" customFormat="1" ht="30" customHeight="1" x14ac:dyDescent="0.2">
      <c r="B39" s="27">
        <v>1</v>
      </c>
      <c r="C39" s="26" t="s">
        <v>4</v>
      </c>
      <c r="D39" s="26"/>
      <c r="E39" s="25"/>
      <c r="F39" s="29">
        <f>K7+K8+K9+K10+K11+K12+K13+K14+K18+K19+K20+K21+K22+K23+K24+K26+K27+K28+K29</f>
        <v>2382043971.6937952</v>
      </c>
      <c r="G39" s="29">
        <f>K16</f>
        <v>478780551.71999997</v>
      </c>
      <c r="H39" s="23">
        <f>SUM(F39:G39)</f>
        <v>2860824523.413795</v>
      </c>
      <c r="I39" s="36"/>
      <c r="J39" s="35"/>
      <c r="K39" s="34"/>
      <c r="L39" s="33"/>
      <c r="M39" s="32"/>
      <c r="N39" s="31"/>
    </row>
    <row r="40" spans="1:15" s="10" customFormat="1" ht="30" customHeight="1" x14ac:dyDescent="0.2">
      <c r="B40" s="27">
        <v>2</v>
      </c>
      <c r="C40" s="26" t="s">
        <v>3</v>
      </c>
      <c r="D40" s="26"/>
      <c r="E40" s="25"/>
      <c r="F40" s="24">
        <v>0</v>
      </c>
      <c r="G40" s="23">
        <v>0</v>
      </c>
      <c r="H40" s="23">
        <f>SUM(F40:G40)</f>
        <v>0</v>
      </c>
      <c r="I40" s="22"/>
      <c r="J40" s="14"/>
      <c r="K40" s="21"/>
      <c r="L40" s="20"/>
      <c r="M40" s="11"/>
      <c r="N40" s="28"/>
    </row>
    <row r="41" spans="1:15" s="10" customFormat="1" ht="30" customHeight="1" x14ac:dyDescent="0.2">
      <c r="B41" s="27">
        <v>3</v>
      </c>
      <c r="C41" s="26" t="s">
        <v>2</v>
      </c>
      <c r="D41" s="26"/>
      <c r="E41" s="25"/>
      <c r="F41" s="29">
        <f>K6+K25+K30</f>
        <v>2228416560</v>
      </c>
      <c r="G41" s="24">
        <v>0</v>
      </c>
      <c r="H41" s="23">
        <f>SUM(F41:G41)</f>
        <v>2228416560</v>
      </c>
      <c r="I41" s="22"/>
      <c r="J41" s="14"/>
      <c r="K41" s="21"/>
      <c r="L41" s="20"/>
      <c r="M41" s="11"/>
      <c r="N41" s="28"/>
    </row>
    <row r="42" spans="1:15" s="10" customFormat="1" ht="30" customHeight="1" x14ac:dyDescent="0.2">
      <c r="B42" s="27">
        <v>4</v>
      </c>
      <c r="C42" s="26" t="s">
        <v>1</v>
      </c>
      <c r="D42" s="26"/>
      <c r="E42" s="25"/>
      <c r="F42" s="24">
        <v>0</v>
      </c>
      <c r="G42" s="23">
        <v>0</v>
      </c>
      <c r="H42" s="23">
        <f>SUM(F42:G42)</f>
        <v>0</v>
      </c>
      <c r="I42" s="22"/>
      <c r="J42" s="14"/>
      <c r="K42" s="21"/>
      <c r="L42" s="20"/>
      <c r="M42" s="11"/>
    </row>
    <row r="43" spans="1:15" s="10" customFormat="1" ht="30" customHeight="1" x14ac:dyDescent="0.2">
      <c r="B43" s="19" t="s">
        <v>0</v>
      </c>
      <c r="C43" s="19"/>
      <c r="D43" s="19"/>
      <c r="E43" s="18"/>
      <c r="F43" s="16">
        <f>SUM(F39:F42)</f>
        <v>4610460531.6937952</v>
      </c>
      <c r="G43" s="17">
        <f>SUM(G39:G42)</f>
        <v>478780551.71999997</v>
      </c>
      <c r="H43" s="16">
        <f>SUM(F43:G43)</f>
        <v>5089241083.4137955</v>
      </c>
      <c r="I43" s="15"/>
      <c r="J43" s="14"/>
      <c r="K43" s="13"/>
      <c r="L43" s="12"/>
      <c r="M43" s="11"/>
    </row>
    <row r="44" spans="1:15" x14ac:dyDescent="0.2">
      <c r="H44" s="6"/>
    </row>
    <row r="45" spans="1:15" x14ac:dyDescent="0.2">
      <c r="H45" s="6"/>
    </row>
    <row r="46" spans="1:15" x14ac:dyDescent="0.2">
      <c r="H46" s="6"/>
    </row>
    <row r="47" spans="1:15" x14ac:dyDescent="0.2">
      <c r="H47" s="6"/>
    </row>
    <row r="48" spans="1:15" x14ac:dyDescent="0.2">
      <c r="H48" s="6"/>
    </row>
    <row r="49" spans="8:10" x14ac:dyDescent="0.2">
      <c r="H49" s="6"/>
    </row>
    <row r="50" spans="8:10" x14ac:dyDescent="0.2">
      <c r="H50" s="6"/>
    </row>
    <row r="51" spans="8:10" x14ac:dyDescent="0.2">
      <c r="H51" s="6"/>
    </row>
    <row r="52" spans="8:10" ht="15.75" x14ac:dyDescent="0.25">
      <c r="H52" s="9"/>
      <c r="I52" s="8"/>
      <c r="J52" s="7"/>
    </row>
    <row r="53" spans="8:10" ht="15.75" x14ac:dyDescent="0.25">
      <c r="H53" s="9"/>
      <c r="I53" s="8"/>
      <c r="J53" s="7"/>
    </row>
    <row r="54" spans="8:10" x14ac:dyDescent="0.2">
      <c r="H54" s="6"/>
    </row>
    <row r="55" spans="8:10" x14ac:dyDescent="0.2">
      <c r="H55" s="6"/>
    </row>
    <row r="56" spans="8:10" x14ac:dyDescent="0.2">
      <c r="H56" s="6"/>
    </row>
    <row r="57" spans="8:10" x14ac:dyDescent="0.2">
      <c r="H57" s="6"/>
    </row>
    <row r="58" spans="8:10" x14ac:dyDescent="0.2">
      <c r="H58" s="6"/>
    </row>
  </sheetData>
  <mergeCells count="45">
    <mergeCell ref="A8:A9"/>
    <mergeCell ref="A19:A20"/>
    <mergeCell ref="A32:A33"/>
    <mergeCell ref="G3:G4"/>
    <mergeCell ref="I3:I4"/>
    <mergeCell ref="J3:J4"/>
    <mergeCell ref="F14:F15"/>
    <mergeCell ref="H14:H15"/>
    <mergeCell ref="I14:I15"/>
    <mergeCell ref="F16:F17"/>
    <mergeCell ref="B43:D43"/>
    <mergeCell ref="B36:I36"/>
    <mergeCell ref="B38:D38"/>
    <mergeCell ref="C39:D39"/>
    <mergeCell ref="C40:D40"/>
    <mergeCell ref="J14:J15"/>
    <mergeCell ref="B14:B15"/>
    <mergeCell ref="E14:E15"/>
    <mergeCell ref="B31:I31"/>
    <mergeCell ref="B32:I32"/>
    <mergeCell ref="M16:M17"/>
    <mergeCell ref="K16:K17"/>
    <mergeCell ref="L16:L17"/>
    <mergeCell ref="H16:H17"/>
    <mergeCell ref="M14:M15"/>
    <mergeCell ref="K3:K4"/>
    <mergeCell ref="L3:L4"/>
    <mergeCell ref="B34:I34"/>
    <mergeCell ref="K14:K15"/>
    <mergeCell ref="B1:L1"/>
    <mergeCell ref="B3:B4"/>
    <mergeCell ref="C3:D3"/>
    <mergeCell ref="E3:E4"/>
    <mergeCell ref="F3:F4"/>
    <mergeCell ref="L14:L15"/>
    <mergeCell ref="C42:D42"/>
    <mergeCell ref="C41:D41"/>
    <mergeCell ref="B35:I35"/>
    <mergeCell ref="G14:G15"/>
    <mergeCell ref="I16:I17"/>
    <mergeCell ref="J16:J17"/>
    <mergeCell ref="B16:B17"/>
    <mergeCell ref="E16:E17"/>
    <mergeCell ref="G16:G17"/>
    <mergeCell ref="B33:I33"/>
  </mergeCells>
  <printOptions horizontalCentered="1"/>
  <pageMargins left="0.19685039370078741" right="0.19685039370078741" top="0.62992125984251968" bottom="0.23622047244094491" header="0.19685039370078741" footer="0.19685039370078741"/>
  <pageSetup paperSize="9" scale="67" fitToHeight="0" orientation="landscape" r:id="rId1"/>
  <headerFooter alignWithMargins="0"/>
  <rowBreaks count="2" manualBreakCount="2">
    <brk id="12" max="16383" man="1"/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Izdana jamstva</vt:lpstr>
      <vt:lpstr>'Izdana jamstva'!Podrucje_ispisa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dcterms:created xsi:type="dcterms:W3CDTF">2015-10-30T14:29:51Z</dcterms:created>
  <dcterms:modified xsi:type="dcterms:W3CDTF">2015-10-30T14:30:16Z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Knjiga1</vt:lpwstr>
  </property>
</Properties>
</file>